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685" windowHeight="4800" tabRatio="599" activeTab="0"/>
  </bookViews>
  <sheets>
    <sheet name="CR " sheetId="1" r:id="rId1"/>
    <sheet name="emprunt" sheetId="2" r:id="rId2"/>
    <sheet name="plan de financement" sheetId="3" r:id="rId3"/>
  </sheets>
  <definedNames>
    <definedName name="taux">'emprunt'!$B$1</definedName>
    <definedName name="TIS">'CR '!$B$5</definedName>
    <definedName name="_xlnm.Print_Area" localSheetId="1">'emprunt'!$A$1:$K$65</definedName>
  </definedNames>
  <calcPr fullCalcOnLoad="1"/>
</workbook>
</file>

<file path=xl/sharedStrings.xml><?xml version="1.0" encoding="utf-8"?>
<sst xmlns="http://schemas.openxmlformats.org/spreadsheetml/2006/main" count="47" uniqueCount="47">
  <si>
    <t>Compte de résultat</t>
  </si>
  <si>
    <t>Année 1</t>
  </si>
  <si>
    <t>Année 2</t>
  </si>
  <si>
    <t>Année 3</t>
  </si>
  <si>
    <t>Nombre de couverts par jours</t>
  </si>
  <si>
    <t>1- chiffre d'affaires</t>
  </si>
  <si>
    <t>2-coût matières</t>
  </si>
  <si>
    <t>7-coûts de fonctionnement</t>
  </si>
  <si>
    <t>8-coûts de gestion</t>
  </si>
  <si>
    <t>9-total frais généraux(7+8)</t>
  </si>
  <si>
    <t>3-marge brute(1-2)</t>
  </si>
  <si>
    <t>4-frais de personnel</t>
  </si>
  <si>
    <t>5-prime cost(2+4)</t>
  </si>
  <si>
    <t>6-marge s/prime cost(1-5)</t>
  </si>
  <si>
    <t>Addition moyenne par personne en euros</t>
  </si>
  <si>
    <t>11-dotations aux amortissements</t>
  </si>
  <si>
    <t>Année 4</t>
  </si>
  <si>
    <t>Année 5</t>
  </si>
  <si>
    <t>13      IS</t>
  </si>
  <si>
    <t>14  Résultat net (12 - 13)</t>
  </si>
  <si>
    <t>15 CAF (11+14)</t>
  </si>
  <si>
    <t>10- Excédent brut d'exploitation</t>
  </si>
  <si>
    <t>12 résultat d'exploitation           (10-11)</t>
  </si>
  <si>
    <t>taux de l'emprunt:</t>
  </si>
  <si>
    <t>année</t>
  </si>
  <si>
    <t>capital restant dû</t>
  </si>
  <si>
    <t>annuité constante</t>
  </si>
  <si>
    <t>amortissement</t>
  </si>
  <si>
    <t>intérêts</t>
  </si>
  <si>
    <t>PLAN DE FINANCEMENT</t>
  </si>
  <si>
    <t>EMPLOIS</t>
  </si>
  <si>
    <t xml:space="preserve"> - Dividendes mis en distribution</t>
  </si>
  <si>
    <t xml:space="preserve"> - Remboursement des dettes financières</t>
  </si>
  <si>
    <t>TOTAL DES EMPLOIS</t>
  </si>
  <si>
    <t>RESSOURCES</t>
  </si>
  <si>
    <t xml:space="preserve"> - CAF</t>
  </si>
  <si>
    <t xml:space="preserve"> - Augmentation des dettes financières</t>
  </si>
  <si>
    <t>TOTAL DES RESSOURCES</t>
  </si>
  <si>
    <t>VARIATION DE LA TRESORERIE</t>
  </si>
  <si>
    <t>TRESORERIE INITIALE</t>
  </si>
  <si>
    <t>TRESORERIE FINALE</t>
  </si>
  <si>
    <t>périodes</t>
  </si>
  <si>
    <t xml:space="preserve"> - Apport de capital</t>
  </si>
  <si>
    <t xml:space="preserve">16 CAF avec intégration de l'impact des charges financières de l'emprunt </t>
  </si>
  <si>
    <t xml:space="preserve">Les hypothèse du nombre de couverts par jour  et de l'addition moyenne par personne peuvent être modifiées en saisissant d'autres chiffres dans les cellules appropriées.  </t>
  </si>
  <si>
    <t xml:space="preserve"> -Acquisitions d'immobilisations corporelles  </t>
  </si>
  <si>
    <t xml:space="preserve">Hypothèses: La création du restaurant suppose 300. 000 € de travaux financés à hauteur de 200.000 € par un emprunt à 6% . Aucun dividende n'est distribué . Ces données peuvent être modifiées . Il suffit de saisir le montant des travaux (acquisition d'immobilisations corporelles) dans le plan de financement et le montant de l'emprunt ainsi que le taux d'intérêt dans la feuille emprunt.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</si>
</sst>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_F"/>
  </numFmts>
  <fonts count="19"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1"/>
    </font>
    <font>
      <sz val="10"/>
      <name val="Times New Roman"/>
      <family val="0"/>
    </font>
    <font>
      <sz val="8"/>
      <name val="Arial"/>
      <family val="2"/>
    </font>
    <font>
      <b/>
      <i/>
      <sz val="8"/>
      <name val="Times New Roman"/>
      <family val="1"/>
    </font>
    <font>
      <b/>
      <sz val="8"/>
      <name val="Times New Roman"/>
      <family val="0"/>
    </font>
    <font>
      <sz val="10"/>
      <color indexed="10"/>
      <name val="Arial"/>
      <family val="2"/>
    </font>
    <font>
      <sz val="9"/>
      <name val="Arial"/>
      <family val="2"/>
    </font>
    <font>
      <sz val="11.25"/>
      <name val="Arial"/>
      <family val="0"/>
    </font>
    <font>
      <sz val="12"/>
      <color indexed="10"/>
      <name val="Arial"/>
      <family val="2"/>
    </font>
    <font>
      <sz val="9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169" fontId="3" fillId="0" borderId="1" xfId="0" applyNumberFormat="1" applyFont="1" applyBorder="1" applyAlignment="1">
      <alignment/>
    </xf>
    <xf numFmtId="169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10" fontId="4" fillId="0" borderId="2" xfId="0" applyNumberFormat="1" applyFont="1" applyBorder="1" applyAlignment="1">
      <alignment/>
    </xf>
    <xf numFmtId="10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9" fontId="3" fillId="0" borderId="3" xfId="0" applyNumberFormat="1" applyFont="1" applyBorder="1" applyAlignment="1">
      <alignment/>
    </xf>
    <xf numFmtId="10" fontId="3" fillId="0" borderId="3" xfId="0" applyNumberFormat="1" applyFont="1" applyBorder="1" applyAlignment="1">
      <alignment/>
    </xf>
    <xf numFmtId="169" fontId="3" fillId="0" borderId="4" xfId="0" applyNumberFormat="1" applyFont="1" applyBorder="1" applyAlignment="1">
      <alignment/>
    </xf>
    <xf numFmtId="10" fontId="3" fillId="0" borderId="5" xfId="0" applyNumberFormat="1" applyFont="1" applyBorder="1" applyAlignment="1">
      <alignment/>
    </xf>
    <xf numFmtId="169" fontId="3" fillId="0" borderId="5" xfId="0" applyNumberFormat="1" applyFont="1" applyBorder="1" applyAlignment="1">
      <alignment/>
    </xf>
    <xf numFmtId="169" fontId="4" fillId="0" borderId="4" xfId="0" applyNumberFormat="1" applyFont="1" applyBorder="1" applyAlignment="1">
      <alignment/>
    </xf>
    <xf numFmtId="10" fontId="4" fillId="0" borderId="5" xfId="0" applyNumberFormat="1" applyFont="1" applyBorder="1" applyAlignment="1">
      <alignment/>
    </xf>
    <xf numFmtId="169" fontId="4" fillId="0" borderId="5" xfId="0" applyNumberFormat="1" applyFont="1" applyBorder="1" applyAlignment="1">
      <alignment/>
    </xf>
    <xf numFmtId="169" fontId="4" fillId="0" borderId="3" xfId="0" applyNumberFormat="1" applyFont="1" applyBorder="1" applyAlignment="1">
      <alignment/>
    </xf>
    <xf numFmtId="10" fontId="4" fillId="0" borderId="3" xfId="0" applyNumberFormat="1" applyFont="1" applyBorder="1" applyAlignment="1">
      <alignment/>
    </xf>
    <xf numFmtId="10" fontId="4" fillId="0" borderId="6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/>
    </xf>
    <xf numFmtId="0" fontId="3" fillId="0" borderId="11" xfId="0" applyFont="1" applyBorder="1" applyAlignment="1">
      <alignment horizontal="center" vertical="center"/>
    </xf>
    <xf numFmtId="169" fontId="3" fillId="0" borderId="12" xfId="15" applyNumberFormat="1" applyFont="1" applyBorder="1" applyAlignment="1">
      <alignment/>
    </xf>
    <xf numFmtId="9" fontId="3" fillId="0" borderId="12" xfId="0" applyNumberFormat="1" applyFont="1" applyBorder="1" applyAlignment="1">
      <alignment/>
    </xf>
    <xf numFmtId="169" fontId="3" fillId="0" borderId="12" xfId="0" applyNumberFormat="1" applyFont="1" applyBorder="1" applyAlignment="1">
      <alignment/>
    </xf>
    <xf numFmtId="9" fontId="3" fillId="0" borderId="13" xfId="0" applyNumberFormat="1" applyFont="1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10" fontId="3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1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" fontId="3" fillId="0" borderId="1" xfId="0" applyNumberFormat="1" applyFont="1" applyBorder="1" applyAlignment="1">
      <alignment horizontal="right"/>
    </xf>
    <xf numFmtId="38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3" fillId="0" borderId="15" xfId="0" applyFont="1" applyBorder="1" applyAlignment="1">
      <alignment/>
    </xf>
    <xf numFmtId="1" fontId="3" fillId="0" borderId="15" xfId="0" applyNumberFormat="1" applyFont="1" applyBorder="1" applyAlignment="1">
      <alignment horizontal="right"/>
    </xf>
    <xf numFmtId="38" fontId="3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3" fillId="0" borderId="0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169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69" fontId="3" fillId="0" borderId="0" xfId="15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169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/>
    </xf>
    <xf numFmtId="0" fontId="18" fillId="0" borderId="0" xfId="0" applyFont="1" applyAlignment="1">
      <alignment/>
    </xf>
    <xf numFmtId="169" fontId="3" fillId="0" borderId="20" xfId="0" applyNumberFormat="1" applyFont="1" applyBorder="1" applyAlignment="1">
      <alignment/>
    </xf>
    <xf numFmtId="169" fontId="3" fillId="0" borderId="20" xfId="17" applyNumberFormat="1" applyFont="1" applyBorder="1" applyAlignment="1">
      <alignment/>
    </xf>
    <xf numFmtId="169" fontId="3" fillId="0" borderId="1" xfId="15" applyNumberFormat="1" applyFont="1" applyBorder="1" applyAlignment="1">
      <alignment/>
    </xf>
    <xf numFmtId="169" fontId="3" fillId="0" borderId="15" xfId="15" applyNumberFormat="1" applyFont="1" applyBorder="1" applyAlignment="1">
      <alignment/>
    </xf>
    <xf numFmtId="169" fontId="3" fillId="0" borderId="19" xfId="0" applyNumberFormat="1" applyFont="1" applyBorder="1" applyAlignment="1">
      <alignment/>
    </xf>
    <xf numFmtId="169" fontId="3" fillId="0" borderId="21" xfId="0" applyNumberFormat="1" applyFont="1" applyBorder="1" applyAlignment="1">
      <alignment/>
    </xf>
    <xf numFmtId="169" fontId="3" fillId="0" borderId="22" xfId="0" applyNumberFormat="1" applyFont="1" applyBorder="1" applyAlignment="1">
      <alignment horizontal="center" wrapText="1"/>
    </xf>
    <xf numFmtId="169" fontId="3" fillId="0" borderId="23" xfId="0" applyNumberFormat="1" applyFont="1" applyBorder="1" applyAlignment="1">
      <alignment horizontal="center" wrapText="1"/>
    </xf>
    <xf numFmtId="169" fontId="3" fillId="2" borderId="22" xfId="0" applyNumberFormat="1" applyFont="1" applyFill="1" applyBorder="1" applyAlignment="1">
      <alignment horizontal="center" wrapText="1"/>
    </xf>
    <xf numFmtId="169" fontId="3" fillId="2" borderId="20" xfId="0" applyNumberFormat="1" applyFont="1" applyFill="1" applyBorder="1" applyAlignment="1">
      <alignment/>
    </xf>
    <xf numFmtId="169" fontId="3" fillId="0" borderId="9" xfId="0" applyNumberFormat="1" applyFont="1" applyBorder="1" applyAlignment="1">
      <alignment horizontal="center" wrapText="1"/>
    </xf>
    <xf numFmtId="169" fontId="3" fillId="0" borderId="24" xfId="0" applyNumberFormat="1" applyFont="1" applyBorder="1" applyAlignment="1">
      <alignment horizontal="center" wrapText="1"/>
    </xf>
    <xf numFmtId="169" fontId="3" fillId="0" borderId="24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169" fontId="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1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6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wrapText="1"/>
    </xf>
    <xf numFmtId="16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69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0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9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69" fontId="1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3" fillId="0" borderId="0" xfId="0" applyNumberFormat="1" applyFont="1" applyBorder="1" applyAlignment="1">
      <alignment/>
    </xf>
    <xf numFmtId="9" fontId="8" fillId="0" borderId="0" xfId="0" applyNumberFormat="1" applyFont="1" applyBorder="1" applyAlignment="1">
      <alignment/>
    </xf>
    <xf numFmtId="169" fontId="12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"/>
          <c:y val="0.178"/>
          <c:w val="0.94375"/>
          <c:h val="0.66825"/>
        </c:manualLayout>
      </c:layout>
      <c:lineChart>
        <c:grouping val="standard"/>
        <c:varyColors val="0"/>
        <c:ser>
          <c:idx val="0"/>
          <c:order val="0"/>
          <c:tx>
            <c:v>Valeurs actuelles nettes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'CR '!$A$46:$A$53</c:f>
              <c:numCache>
                <c:ptCount val="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</c:numCache>
            </c:numRef>
          </c:cat>
          <c:val>
            <c:numRef>
              <c:f>'CR '!$B$46:$B$53</c:f>
              <c:numCache>
                <c:ptCount val="8"/>
                <c:pt idx="0">
                  <c:v>271487.3333333335</c:v>
                </c:pt>
                <c:pt idx="1">
                  <c:v>148844.14506377897</c:v>
                </c:pt>
                <c:pt idx="2">
                  <c:v>68793.19101508922</c:v>
                </c:pt>
                <c:pt idx="3">
                  <c:v>14051.917685852823</c:v>
                </c:pt>
                <c:pt idx="4">
                  <c:v>-24867.54903710744</c:v>
                </c:pt>
                <c:pt idx="5">
                  <c:v>-53463.56652949241</c:v>
                </c:pt>
                <c:pt idx="6">
                  <c:v>-75072.55900065105</c:v>
                </c:pt>
                <c:pt idx="7">
                  <c:v>-91800.83120577162</c:v>
                </c:pt>
              </c:numCache>
            </c:numRef>
          </c:val>
          <c:smooth val="0"/>
        </c:ser>
        <c:axId val="50935721"/>
        <c:axId val="55768306"/>
      </c:lineChart>
      <c:catAx>
        <c:axId val="50935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taux d'actualisation</a:t>
                </a:r>
              </a:p>
            </c:rich>
          </c:tx>
          <c:layout>
            <c:manualLayout>
              <c:xMode val="factor"/>
              <c:yMode val="factor"/>
              <c:x val="0.14"/>
              <c:y val="0.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68306"/>
        <c:crosses val="autoZero"/>
        <c:auto val="1"/>
        <c:lblOffset val="100"/>
        <c:noMultiLvlLbl val="0"/>
      </c:catAx>
      <c:valAx>
        <c:axId val="55768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935721"/>
        <c:crossesAt val="1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CC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.888"/>
        </c:manualLayout>
      </c:layout>
      <c:overlay val="0"/>
      <c:spPr>
        <a:solidFill>
          <a:srgbClr val="993366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54</xdr:row>
      <xdr:rowOff>133350</xdr:rowOff>
    </xdr:from>
    <xdr:to>
      <xdr:col>6</xdr:col>
      <xdr:colOff>161925</xdr:colOff>
      <xdr:row>67</xdr:row>
      <xdr:rowOff>123825</xdr:rowOff>
    </xdr:to>
    <xdr:graphicFrame>
      <xdr:nvGraphicFramePr>
        <xdr:cNvPr id="1" name="Chart 1"/>
        <xdr:cNvGraphicFramePr/>
      </xdr:nvGraphicFramePr>
      <xdr:xfrm>
        <a:off x="752475" y="11468100"/>
        <a:ext cx="53244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238125</xdr:rowOff>
    </xdr:from>
    <xdr:to>
      <xdr:col>5</xdr:col>
      <xdr:colOff>9525</xdr:colOff>
      <xdr:row>2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3457575" y="238125"/>
          <a:ext cx="14192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0</xdr:row>
      <xdr:rowOff>171450</xdr:rowOff>
    </xdr:from>
    <xdr:to>
      <xdr:col>7</xdr:col>
      <xdr:colOff>809625</xdr:colOff>
      <xdr:row>2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4591050" y="171450"/>
          <a:ext cx="28384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utilisation possible de la fonction"princper"
pour trouver le premier amortissement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A4">
      <selection activeCell="B10" sqref="B10"/>
    </sheetView>
  </sheetViews>
  <sheetFormatPr defaultColWidth="11.5546875" defaultRowHeight="15"/>
  <cols>
    <col min="1" max="1" width="22.10546875" style="0" customWidth="1"/>
    <col min="2" max="2" width="10.21484375" style="0" customWidth="1"/>
    <col min="3" max="3" width="8.21484375" style="0" customWidth="1"/>
    <col min="4" max="4" width="10.21484375" style="0" customWidth="1"/>
    <col min="5" max="5" width="6.99609375" style="0" customWidth="1"/>
    <col min="6" max="6" width="11.21484375" style="0" customWidth="1"/>
    <col min="7" max="7" width="9.5546875" style="0" customWidth="1"/>
    <col min="8" max="8" width="8.77734375" style="0" customWidth="1"/>
    <col min="9" max="9" width="8.21484375" style="0" customWidth="1"/>
    <col min="10" max="10" width="8.77734375" style="0" customWidth="1"/>
    <col min="11" max="11" width="7.3359375" style="0" customWidth="1"/>
  </cols>
  <sheetData>
    <row r="1" spans="1:10" ht="15">
      <c r="A1" s="129" t="s">
        <v>44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5">
      <c r="A2" s="129"/>
      <c r="B2" s="130"/>
      <c r="C2" s="130"/>
      <c r="D2" s="130"/>
      <c r="E2" s="130"/>
      <c r="F2" s="130"/>
      <c r="G2" s="130"/>
      <c r="H2" s="130"/>
      <c r="I2" s="130"/>
      <c r="J2" s="130"/>
    </row>
    <row r="3" ht="15.75">
      <c r="A3" s="1" t="s">
        <v>0</v>
      </c>
    </row>
    <row r="4" ht="15.75" thickBot="1"/>
    <row r="5" spans="1:11" ht="16.5" thickBot="1">
      <c r="A5" s="26"/>
      <c r="B5" s="133" t="s">
        <v>1</v>
      </c>
      <c r="C5" s="134"/>
      <c r="D5" s="134" t="s">
        <v>2</v>
      </c>
      <c r="E5" s="134"/>
      <c r="F5" s="134" t="s">
        <v>3</v>
      </c>
      <c r="G5" s="135"/>
      <c r="H5" s="134" t="s">
        <v>16</v>
      </c>
      <c r="I5" s="135"/>
      <c r="J5" s="134" t="s">
        <v>17</v>
      </c>
      <c r="K5" s="135"/>
    </row>
    <row r="6" spans="1:11" ht="30">
      <c r="A6" s="32" t="s">
        <v>4</v>
      </c>
      <c r="B6" s="136">
        <v>50</v>
      </c>
      <c r="C6" s="136"/>
      <c r="D6" s="136">
        <v>50</v>
      </c>
      <c r="E6" s="136"/>
      <c r="F6" s="136">
        <v>50</v>
      </c>
      <c r="G6" s="137"/>
      <c r="H6" s="136">
        <v>50</v>
      </c>
      <c r="I6" s="137"/>
      <c r="J6" s="136">
        <v>50</v>
      </c>
      <c r="K6" s="137"/>
    </row>
    <row r="7" spans="1:11" ht="30.75" thickBot="1">
      <c r="A7" s="33" t="s">
        <v>14</v>
      </c>
      <c r="B7" s="131">
        <v>20</v>
      </c>
      <c r="C7" s="131"/>
      <c r="D7" s="131">
        <v>20</v>
      </c>
      <c r="E7" s="131"/>
      <c r="F7" s="131">
        <v>20</v>
      </c>
      <c r="G7" s="132"/>
      <c r="H7" s="131">
        <v>20</v>
      </c>
      <c r="I7" s="132"/>
      <c r="J7" s="131">
        <v>20</v>
      </c>
      <c r="K7" s="132"/>
    </row>
    <row r="8" spans="1:11" ht="15">
      <c r="A8" s="27" t="s">
        <v>5</v>
      </c>
      <c r="B8" s="28">
        <f>B6*B7*365</f>
        <v>365000</v>
      </c>
      <c r="C8" s="29">
        <v>1</v>
      </c>
      <c r="D8" s="30">
        <f>D7*D6*365</f>
        <v>365000</v>
      </c>
      <c r="E8" s="29">
        <v>1</v>
      </c>
      <c r="F8" s="30">
        <f>F7*F6*365</f>
        <v>365000</v>
      </c>
      <c r="G8" s="31">
        <v>1</v>
      </c>
      <c r="H8" s="30">
        <f>H7*H6*365</f>
        <v>365000</v>
      </c>
      <c r="I8" s="31">
        <v>1</v>
      </c>
      <c r="J8" s="30">
        <f>J7*J6*365</f>
        <v>365000</v>
      </c>
      <c r="K8" s="31">
        <v>1</v>
      </c>
    </row>
    <row r="9" spans="1:11" ht="15">
      <c r="A9" s="19" t="s">
        <v>6</v>
      </c>
      <c r="B9" s="2">
        <f>B8*C9</f>
        <v>124100.00000000001</v>
      </c>
      <c r="C9" s="6">
        <v>0.34</v>
      </c>
      <c r="D9" s="2">
        <f>E9*$D$8</f>
        <v>124100.00000000001</v>
      </c>
      <c r="E9" s="6">
        <f>C9</f>
        <v>0.34</v>
      </c>
      <c r="F9" s="2">
        <f>G9*$F$8</f>
        <v>124100.00000000001</v>
      </c>
      <c r="G9" s="34">
        <f>C9</f>
        <v>0.34</v>
      </c>
      <c r="H9" s="2">
        <f>I9*$F$8</f>
        <v>124100.00000000001</v>
      </c>
      <c r="I9" s="34">
        <f>E9</f>
        <v>0.34</v>
      </c>
      <c r="J9" s="2">
        <f>K9*$F$8</f>
        <v>124100.00000000001</v>
      </c>
      <c r="K9" s="34">
        <f>G9</f>
        <v>0.34</v>
      </c>
    </row>
    <row r="10" spans="1:11" ht="15">
      <c r="A10" s="20" t="s">
        <v>10</v>
      </c>
      <c r="B10" s="3">
        <f>B8-B9</f>
        <v>240900</v>
      </c>
      <c r="C10" s="4">
        <f>C8-C9</f>
        <v>0.6599999999999999</v>
      </c>
      <c r="D10" s="3">
        <f>E10*$D$8</f>
        <v>240899.99999999997</v>
      </c>
      <c r="E10" s="4">
        <f>C10</f>
        <v>0.6599999999999999</v>
      </c>
      <c r="F10" s="3">
        <f>G10*$F$8</f>
        <v>240899.99999999997</v>
      </c>
      <c r="G10" s="5">
        <f>E10</f>
        <v>0.6599999999999999</v>
      </c>
      <c r="H10" s="3">
        <f>I10*$F$8</f>
        <v>240899.99999999997</v>
      </c>
      <c r="I10" s="5">
        <f>G10</f>
        <v>0.6599999999999999</v>
      </c>
      <c r="J10" s="3">
        <f>K10*$F$8</f>
        <v>240899.99999999997</v>
      </c>
      <c r="K10" s="5">
        <f>I10</f>
        <v>0.6599999999999999</v>
      </c>
    </row>
    <row r="11" spans="1:11" ht="15">
      <c r="A11" s="19" t="s">
        <v>11</v>
      </c>
      <c r="B11" s="2">
        <f>B8*C11</f>
        <v>131400</v>
      </c>
      <c r="C11" s="6">
        <v>0.36</v>
      </c>
      <c r="D11" s="2">
        <f>E11*$D$8</f>
        <v>131400</v>
      </c>
      <c r="E11" s="6">
        <f>C11</f>
        <v>0.36</v>
      </c>
      <c r="F11" s="2">
        <f>G11*$F$8</f>
        <v>131400</v>
      </c>
      <c r="G11" s="34">
        <f>E11</f>
        <v>0.36</v>
      </c>
      <c r="H11" s="2">
        <f>I11*$F$8</f>
        <v>131400</v>
      </c>
      <c r="I11" s="34">
        <f>G11</f>
        <v>0.36</v>
      </c>
      <c r="J11" s="2">
        <f>K11*$F$8</f>
        <v>131400</v>
      </c>
      <c r="K11" s="34">
        <f>I11</f>
        <v>0.36</v>
      </c>
    </row>
    <row r="12" spans="1:11" ht="15">
      <c r="A12" s="19" t="s">
        <v>12</v>
      </c>
      <c r="B12" s="2">
        <f>B9+B11</f>
        <v>255500</v>
      </c>
      <c r="C12" s="6">
        <f>B12/B8</f>
        <v>0.7</v>
      </c>
      <c r="D12" s="2">
        <f>E12*$D$8</f>
        <v>255499.99999999997</v>
      </c>
      <c r="E12" s="6">
        <f>C12</f>
        <v>0.7</v>
      </c>
      <c r="F12" s="2">
        <f>G12*$F$8</f>
        <v>255499.99999999997</v>
      </c>
      <c r="G12" s="34">
        <f>E12</f>
        <v>0.7</v>
      </c>
      <c r="H12" s="2">
        <f>I12*$F$8</f>
        <v>255499.99999999997</v>
      </c>
      <c r="I12" s="34">
        <f>G12</f>
        <v>0.7</v>
      </c>
      <c r="J12" s="2">
        <f>K12*$F$8</f>
        <v>255499.99999999997</v>
      </c>
      <c r="K12" s="34">
        <f>I12</f>
        <v>0.7</v>
      </c>
    </row>
    <row r="13" spans="1:11" ht="15">
      <c r="A13" s="20" t="s">
        <v>13</v>
      </c>
      <c r="B13" s="3">
        <f>B8-B12</f>
        <v>109500</v>
      </c>
      <c r="C13" s="4">
        <f>C8-C12</f>
        <v>0.30000000000000004</v>
      </c>
      <c r="D13" s="3">
        <f>E13*$D$8</f>
        <v>109500.00000000001</v>
      </c>
      <c r="E13" s="4">
        <f>C13</f>
        <v>0.30000000000000004</v>
      </c>
      <c r="F13" s="3">
        <f>G13*$F$8</f>
        <v>109500.00000000001</v>
      </c>
      <c r="G13" s="5">
        <f>E13</f>
        <v>0.30000000000000004</v>
      </c>
      <c r="H13" s="3">
        <f>I13*$F$8</f>
        <v>109500.00000000001</v>
      </c>
      <c r="I13" s="5">
        <f>G13</f>
        <v>0.30000000000000004</v>
      </c>
      <c r="J13" s="3">
        <f>K13*$F$8</f>
        <v>109500.00000000001</v>
      </c>
      <c r="K13" s="5">
        <f>I13</f>
        <v>0.30000000000000004</v>
      </c>
    </row>
    <row r="14" spans="1:11" ht="15">
      <c r="A14" s="19" t="s">
        <v>7</v>
      </c>
      <c r="B14" s="2">
        <v>42070</v>
      </c>
      <c r="C14" s="6">
        <f>B14/B8</f>
        <v>0.11526027397260274</v>
      </c>
      <c r="D14" s="2">
        <v>42070</v>
      </c>
      <c r="E14" s="6">
        <f aca="true" t="shared" si="0" ref="E14:E19">D14/$D$8</f>
        <v>0.11526027397260274</v>
      </c>
      <c r="F14" s="2">
        <f>D14</f>
        <v>42070</v>
      </c>
      <c r="G14" s="34">
        <f aca="true" t="shared" si="1" ref="G14:I19">F14/$F$8</f>
        <v>0.11526027397260274</v>
      </c>
      <c r="H14" s="2">
        <f>F14</f>
        <v>42070</v>
      </c>
      <c r="I14" s="34">
        <f t="shared" si="1"/>
        <v>0.11526027397260274</v>
      </c>
      <c r="J14" s="2">
        <f>H14</f>
        <v>42070</v>
      </c>
      <c r="K14" s="34">
        <f aca="true" t="shared" si="2" ref="K14:K19">J14/$F$8</f>
        <v>0.11526027397260274</v>
      </c>
    </row>
    <row r="15" spans="1:11" ht="15">
      <c r="A15" s="19" t="s">
        <v>8</v>
      </c>
      <c r="B15" s="2">
        <v>30644</v>
      </c>
      <c r="C15" s="6">
        <f>B15/B8</f>
        <v>0.08395616438356164</v>
      </c>
      <c r="D15" s="2">
        <f>B15</f>
        <v>30644</v>
      </c>
      <c r="E15" s="6">
        <f t="shared" si="0"/>
        <v>0.08395616438356164</v>
      </c>
      <c r="F15" s="2">
        <f>D15</f>
        <v>30644</v>
      </c>
      <c r="G15" s="34">
        <f t="shared" si="1"/>
        <v>0.08395616438356164</v>
      </c>
      <c r="H15" s="2">
        <f>F15</f>
        <v>30644</v>
      </c>
      <c r="I15" s="34">
        <f t="shared" si="1"/>
        <v>0.08395616438356164</v>
      </c>
      <c r="J15" s="2">
        <f>H15</f>
        <v>30644</v>
      </c>
      <c r="K15" s="34">
        <f t="shared" si="2"/>
        <v>0.08395616438356164</v>
      </c>
    </row>
    <row r="16" spans="1:11" ht="15">
      <c r="A16" s="19" t="s">
        <v>9</v>
      </c>
      <c r="B16" s="2">
        <f>B14+B15</f>
        <v>72714</v>
      </c>
      <c r="C16" s="6">
        <f>B16/$B8</f>
        <v>0.19921643835616437</v>
      </c>
      <c r="D16" s="2">
        <f>D14+D15</f>
        <v>72714</v>
      </c>
      <c r="E16" s="6">
        <f t="shared" si="0"/>
        <v>0.19921643835616437</v>
      </c>
      <c r="F16" s="2">
        <f>D16</f>
        <v>72714</v>
      </c>
      <c r="G16" s="34">
        <f t="shared" si="1"/>
        <v>0.19921643835616437</v>
      </c>
      <c r="H16" s="2">
        <f>F16</f>
        <v>72714</v>
      </c>
      <c r="I16" s="34">
        <f t="shared" si="1"/>
        <v>0.19921643835616437</v>
      </c>
      <c r="J16" s="2">
        <f>H16</f>
        <v>72714</v>
      </c>
      <c r="K16" s="34">
        <f t="shared" si="2"/>
        <v>0.19921643835616437</v>
      </c>
    </row>
    <row r="17" spans="1:11" ht="25.5">
      <c r="A17" s="21" t="s">
        <v>21</v>
      </c>
      <c r="B17" s="3">
        <f>B13-B16</f>
        <v>36786</v>
      </c>
      <c r="C17" s="4">
        <f>B17/$B8</f>
        <v>0.10078356164383562</v>
      </c>
      <c r="D17" s="3">
        <f>D13-D16</f>
        <v>36786.000000000015</v>
      </c>
      <c r="E17" s="4">
        <f t="shared" si="0"/>
        <v>0.10078356164383566</v>
      </c>
      <c r="F17" s="3">
        <f>F13-F16</f>
        <v>36786.000000000015</v>
      </c>
      <c r="G17" s="5">
        <f t="shared" si="1"/>
        <v>0.10078356164383566</v>
      </c>
      <c r="H17" s="3">
        <f>H13-H16</f>
        <v>36786.000000000015</v>
      </c>
      <c r="I17" s="5">
        <f t="shared" si="1"/>
        <v>0.10078356164383566</v>
      </c>
      <c r="J17" s="3">
        <f>J13-J16</f>
        <v>36786.000000000015</v>
      </c>
      <c r="K17" s="5">
        <f t="shared" si="2"/>
        <v>0.10078356164383566</v>
      </c>
    </row>
    <row r="18" spans="1:11" ht="15">
      <c r="A18" s="19" t="s">
        <v>15</v>
      </c>
      <c r="B18" s="2">
        <v>30000</v>
      </c>
      <c r="C18" s="6">
        <f>B18/$B8</f>
        <v>0.0821917808219178</v>
      </c>
      <c r="D18" s="2">
        <f>B18</f>
        <v>30000</v>
      </c>
      <c r="E18" s="6">
        <f t="shared" si="0"/>
        <v>0.0821917808219178</v>
      </c>
      <c r="F18" s="2">
        <f>D18</f>
        <v>30000</v>
      </c>
      <c r="G18" s="34">
        <f t="shared" si="1"/>
        <v>0.0821917808219178</v>
      </c>
      <c r="H18" s="2">
        <f>F18</f>
        <v>30000</v>
      </c>
      <c r="I18" s="34">
        <f t="shared" si="1"/>
        <v>0.0821917808219178</v>
      </c>
      <c r="J18" s="2">
        <f>H18</f>
        <v>30000</v>
      </c>
      <c r="K18" s="34">
        <f t="shared" si="2"/>
        <v>0.0821917808219178</v>
      </c>
    </row>
    <row r="19" spans="1:11" ht="26.25" thickBot="1">
      <c r="A19" s="22" t="s">
        <v>22</v>
      </c>
      <c r="B19" s="16">
        <f>B17-B18</f>
        <v>6786</v>
      </c>
      <c r="C19" s="17">
        <f>B19/$B8</f>
        <v>0.018591780821917807</v>
      </c>
      <c r="D19" s="16">
        <f>D17-D18</f>
        <v>6786.000000000015</v>
      </c>
      <c r="E19" s="17">
        <f t="shared" si="0"/>
        <v>0.01859178082191785</v>
      </c>
      <c r="F19" s="16">
        <f>F17-F18</f>
        <v>6786.000000000015</v>
      </c>
      <c r="G19" s="18">
        <f t="shared" si="1"/>
        <v>0.01859178082191785</v>
      </c>
      <c r="H19" s="16">
        <f>H17-H18</f>
        <v>6786.000000000015</v>
      </c>
      <c r="I19" s="18">
        <f t="shared" si="1"/>
        <v>0.01859178082191785</v>
      </c>
      <c r="J19" s="16">
        <f>J17-J18</f>
        <v>6786.000000000015</v>
      </c>
      <c r="K19" s="18">
        <f t="shared" si="2"/>
        <v>0.01859178082191785</v>
      </c>
    </row>
    <row r="20" spans="1:11" ht="15.75" thickBot="1">
      <c r="A20" s="25" t="s">
        <v>18</v>
      </c>
      <c r="B20" s="8">
        <f>B19*1/3</f>
        <v>2262</v>
      </c>
      <c r="C20" s="9">
        <f>B20/B8</f>
        <v>0.006197260273972603</v>
      </c>
      <c r="D20" s="8">
        <f>D19*1/3</f>
        <v>2262.000000000005</v>
      </c>
      <c r="E20" s="9">
        <f>D20/D8</f>
        <v>0.006197260273972617</v>
      </c>
      <c r="F20" s="8">
        <f>F19*1/3</f>
        <v>2262.000000000005</v>
      </c>
      <c r="G20" s="9">
        <f>F20/F8</f>
        <v>0.006197260273972617</v>
      </c>
      <c r="H20" s="8">
        <f>H19*1/3</f>
        <v>2262.000000000005</v>
      </c>
      <c r="I20" s="9">
        <f>H20/H8</f>
        <v>0.006197260273972617</v>
      </c>
      <c r="J20" s="8">
        <f>J19*1/3</f>
        <v>2262.000000000005</v>
      </c>
      <c r="K20" s="9">
        <f>J20/J8</f>
        <v>0.006197260273972617</v>
      </c>
    </row>
    <row r="21" spans="1:11" ht="15.75" thickBot="1">
      <c r="A21" s="23" t="s">
        <v>19</v>
      </c>
      <c r="B21" s="10">
        <f>B19-B20</f>
        <v>4524</v>
      </c>
      <c r="C21" s="11">
        <f>B21/B8</f>
        <v>0.012394520547945206</v>
      </c>
      <c r="D21" s="12">
        <f>D19-D20</f>
        <v>4524.000000000009</v>
      </c>
      <c r="E21" s="11">
        <f>D21/D8</f>
        <v>0.01239452054794523</v>
      </c>
      <c r="F21" s="12">
        <f>F19-F20</f>
        <v>4524.000000000009</v>
      </c>
      <c r="G21" s="11">
        <f>F21/F8</f>
        <v>0.01239452054794523</v>
      </c>
      <c r="H21" s="12">
        <f>H19-H20</f>
        <v>4524.000000000009</v>
      </c>
      <c r="I21" s="11">
        <f>H21/H8</f>
        <v>0.01239452054794523</v>
      </c>
      <c r="J21" s="12">
        <f>J19-J20</f>
        <v>4524.000000000009</v>
      </c>
      <c r="K21" s="11">
        <f>J21/J8</f>
        <v>0.01239452054794523</v>
      </c>
    </row>
    <row r="22" spans="1:11" ht="15.75" thickBot="1">
      <c r="A22" s="24" t="s">
        <v>20</v>
      </c>
      <c r="B22" s="13">
        <f>B21+B18</f>
        <v>34524</v>
      </c>
      <c r="C22" s="14">
        <f>B22/B8</f>
        <v>0.09458630136986301</v>
      </c>
      <c r="D22" s="15">
        <f>D21+D18</f>
        <v>34524.00000000001</v>
      </c>
      <c r="E22" s="14">
        <f>D22/D8</f>
        <v>0.09458630136986303</v>
      </c>
      <c r="F22" s="15">
        <f>F21+F18</f>
        <v>34524.00000000001</v>
      </c>
      <c r="G22" s="14">
        <f>F22/F8</f>
        <v>0.09458630136986303</v>
      </c>
      <c r="H22" s="15">
        <f>H21+H18</f>
        <v>34524.00000000001</v>
      </c>
      <c r="I22" s="14">
        <f>H22/H8</f>
        <v>0.09458630136986303</v>
      </c>
      <c r="J22" s="15">
        <f>J21+J18</f>
        <v>34524.00000000001</v>
      </c>
      <c r="K22" s="14">
        <f>J22/J8</f>
        <v>0.09458630136986303</v>
      </c>
    </row>
    <row r="23" spans="1:11" ht="39" thickBot="1">
      <c r="A23" s="128" t="s">
        <v>43</v>
      </c>
      <c r="B23" s="13">
        <f>B22-(emprunt!E4*2/3)</f>
        <v>34524</v>
      </c>
      <c r="C23" s="14">
        <f>B23/B9</f>
        <v>0.2781950040290088</v>
      </c>
      <c r="D23" s="15">
        <f>D22-(emprunt!E5*2/3)</f>
        <v>34524.00000000001</v>
      </c>
      <c r="E23" s="14">
        <f>D23/D9</f>
        <v>0.2781950040290089</v>
      </c>
      <c r="F23" s="15">
        <f>F22-(emprunt!E6*2/3)</f>
        <v>34524.00000000001</v>
      </c>
      <c r="G23" s="14">
        <f>F23/F9</f>
        <v>0.2781950040290089</v>
      </c>
      <c r="H23" s="15">
        <f>H22-(emprunt!E7*2/3)</f>
        <v>34524.00000000001</v>
      </c>
      <c r="I23" s="14">
        <f>H23/H9</f>
        <v>0.2781950040290089</v>
      </c>
      <c r="J23" s="15">
        <f>J22-(emprunt!E8*2/3)</f>
        <v>34524.00000000001</v>
      </c>
      <c r="K23" s="14">
        <f>J23/J9</f>
        <v>0.2781950040290089</v>
      </c>
    </row>
    <row r="24" spans="1:7" ht="15">
      <c r="A24" s="37"/>
      <c r="B24" s="37"/>
      <c r="C24" s="37"/>
      <c r="D24" s="37"/>
      <c r="E24" s="37"/>
      <c r="F24" s="37"/>
      <c r="G24" s="37"/>
    </row>
    <row r="25" spans="1:7" ht="15">
      <c r="A25" s="106"/>
      <c r="B25" s="106"/>
      <c r="C25" s="106"/>
      <c r="D25" s="106"/>
      <c r="E25" s="106"/>
      <c r="F25" s="106"/>
      <c r="G25" s="37"/>
    </row>
    <row r="26" spans="1:7" ht="15">
      <c r="A26" s="37"/>
      <c r="B26" s="37"/>
      <c r="C26" s="37"/>
      <c r="D26" s="37"/>
      <c r="E26" s="37"/>
      <c r="F26" s="37"/>
      <c r="G26" s="37"/>
    </row>
    <row r="27" spans="1:10" ht="15">
      <c r="A27" s="107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5.75">
      <c r="A28" s="108"/>
      <c r="B28" s="37"/>
      <c r="C28" s="37"/>
      <c r="D28" s="37"/>
      <c r="E28" s="37"/>
      <c r="F28" s="37"/>
      <c r="G28" s="37"/>
      <c r="H28" s="37"/>
      <c r="I28" s="37"/>
      <c r="J28" s="37"/>
    </row>
    <row r="29" spans="1:10" ht="15">
      <c r="A29" s="116"/>
      <c r="B29" s="116"/>
      <c r="C29" s="117"/>
      <c r="D29" s="117"/>
      <c r="E29" s="117"/>
      <c r="F29" s="117"/>
      <c r="G29" s="117"/>
      <c r="H29" s="37"/>
      <c r="I29" s="37"/>
      <c r="J29" s="37"/>
    </row>
    <row r="30" spans="1:10" ht="15">
      <c r="A30" s="118"/>
      <c r="B30" s="118"/>
      <c r="C30" s="118"/>
      <c r="D30" s="118"/>
      <c r="E30" s="118"/>
      <c r="F30" s="118"/>
      <c r="G30" s="118"/>
      <c r="H30" s="37"/>
      <c r="I30" s="37"/>
      <c r="J30" s="37"/>
    </row>
    <row r="31" spans="1:10" ht="15">
      <c r="A31" s="118"/>
      <c r="B31" s="118"/>
      <c r="C31" s="118"/>
      <c r="D31" s="118"/>
      <c r="E31" s="118"/>
      <c r="F31" s="118"/>
      <c r="G31" s="119"/>
      <c r="H31" s="37"/>
      <c r="I31" s="37"/>
      <c r="J31" s="37"/>
    </row>
    <row r="32" spans="1:10" ht="15">
      <c r="A32" s="118"/>
      <c r="B32" s="118"/>
      <c r="C32" s="118"/>
      <c r="D32" s="118"/>
      <c r="E32" s="118"/>
      <c r="F32" s="118"/>
      <c r="G32" s="118"/>
      <c r="H32" s="37"/>
      <c r="I32" s="37"/>
      <c r="J32" s="37"/>
    </row>
    <row r="33" spans="1:10" ht="15">
      <c r="A33" s="120"/>
      <c r="B33" s="118"/>
      <c r="C33" s="118"/>
      <c r="D33" s="118"/>
      <c r="E33" s="118"/>
      <c r="F33" s="118"/>
      <c r="G33" s="118"/>
      <c r="H33" s="37"/>
      <c r="I33" s="37"/>
      <c r="J33" s="37"/>
    </row>
    <row r="34" spans="1:10" ht="15">
      <c r="A34" s="116"/>
      <c r="B34" s="117"/>
      <c r="C34" s="116"/>
      <c r="D34" s="116"/>
      <c r="E34" s="116"/>
      <c r="F34" s="116"/>
      <c r="G34" s="116"/>
      <c r="H34" s="37"/>
      <c r="I34" s="37"/>
      <c r="J34" s="37"/>
    </row>
    <row r="35" spans="1:10" ht="15">
      <c r="A35" s="116"/>
      <c r="B35" s="116"/>
      <c r="C35" s="116"/>
      <c r="D35" s="116"/>
      <c r="E35" s="116"/>
      <c r="F35" s="116"/>
      <c r="G35" s="116"/>
      <c r="H35" s="37"/>
      <c r="I35" s="37"/>
      <c r="J35" s="37"/>
    </row>
    <row r="36" spans="1:10" ht="15">
      <c r="A36" s="118"/>
      <c r="B36" s="118"/>
      <c r="C36" s="118"/>
      <c r="D36" s="118"/>
      <c r="E36" s="118"/>
      <c r="F36" s="118"/>
      <c r="G36" s="118"/>
      <c r="H36" s="37"/>
      <c r="I36" s="37"/>
      <c r="J36" s="37"/>
    </row>
    <row r="37" spans="1:10" ht="15">
      <c r="A37" s="121"/>
      <c r="B37" s="122"/>
      <c r="C37" s="122"/>
      <c r="D37" s="122"/>
      <c r="E37" s="122"/>
      <c r="F37" s="122"/>
      <c r="G37" s="122"/>
      <c r="H37" s="41"/>
      <c r="I37" s="41"/>
      <c r="J37" s="41"/>
    </row>
    <row r="38" spans="1:10" ht="15">
      <c r="A38" s="121"/>
      <c r="B38" s="119"/>
      <c r="C38" s="119"/>
      <c r="D38" s="119"/>
      <c r="E38" s="119"/>
      <c r="F38" s="119"/>
      <c r="G38" s="119"/>
      <c r="H38" s="37"/>
      <c r="I38" s="37"/>
      <c r="J38" s="37"/>
    </row>
    <row r="39" spans="1:10" ht="15">
      <c r="A39" s="35"/>
      <c r="B39" s="37"/>
      <c r="C39" s="37"/>
      <c r="D39" s="37"/>
      <c r="E39" s="37"/>
      <c r="F39" s="37"/>
      <c r="G39" s="37"/>
      <c r="H39" s="37"/>
      <c r="I39" s="37"/>
      <c r="J39" s="37"/>
    </row>
    <row r="40" spans="1:10" ht="15">
      <c r="A40" s="114"/>
      <c r="B40" s="37"/>
      <c r="C40" s="37"/>
      <c r="D40" s="37"/>
      <c r="E40" s="37"/>
      <c r="F40" s="37"/>
      <c r="G40" s="37"/>
      <c r="H40" s="37"/>
      <c r="I40" s="37"/>
      <c r="J40" s="37"/>
    </row>
    <row r="41" spans="1:10" ht="15">
      <c r="A41" s="37"/>
      <c r="B41" s="37"/>
      <c r="C41" s="37"/>
      <c r="D41" s="37"/>
      <c r="E41" s="37"/>
      <c r="F41" s="37"/>
      <c r="G41" s="37"/>
      <c r="H41" s="37"/>
      <c r="I41" s="37"/>
      <c r="J41" s="37"/>
    </row>
    <row r="42" spans="1:10" ht="15">
      <c r="A42" s="35"/>
      <c r="B42" s="36"/>
      <c r="C42" s="37"/>
      <c r="D42" s="37"/>
      <c r="E42" s="37"/>
      <c r="F42" s="37"/>
      <c r="G42" s="37"/>
      <c r="H42" s="37"/>
      <c r="I42" s="37"/>
      <c r="J42" s="37"/>
    </row>
    <row r="43" spans="1:10" ht="15">
      <c r="A43" s="35"/>
      <c r="B43" s="115"/>
      <c r="C43" s="37"/>
      <c r="D43" s="37"/>
      <c r="E43" s="37"/>
      <c r="F43" s="37"/>
      <c r="G43" s="37"/>
      <c r="H43" s="37"/>
      <c r="I43" s="37"/>
      <c r="J43" s="37"/>
    </row>
    <row r="44" spans="1:10" ht="15">
      <c r="A44" s="35"/>
      <c r="B44" s="35"/>
      <c r="C44" s="37"/>
      <c r="D44" s="37"/>
      <c r="E44" s="37"/>
      <c r="F44" s="37"/>
      <c r="G44" s="37"/>
      <c r="H44" s="37"/>
      <c r="I44" s="37"/>
      <c r="J44" s="37"/>
    </row>
    <row r="45" spans="1:10" ht="15">
      <c r="A45" s="123"/>
      <c r="B45" s="37"/>
      <c r="C45" s="37"/>
      <c r="D45" s="37"/>
      <c r="E45" s="37"/>
      <c r="F45" s="37"/>
      <c r="G45" s="37"/>
      <c r="H45" s="37"/>
      <c r="I45" s="37"/>
      <c r="J45" s="37"/>
    </row>
    <row r="46" spans="1:10" ht="15">
      <c r="A46" s="124"/>
      <c r="B46" s="111"/>
      <c r="C46" s="37"/>
      <c r="D46" s="37"/>
      <c r="E46" s="37"/>
      <c r="F46" s="37"/>
      <c r="G46" s="37"/>
      <c r="H46" s="37"/>
      <c r="I46" s="37"/>
      <c r="J46" s="37"/>
    </row>
    <row r="47" spans="1:10" ht="15">
      <c r="A47" s="124"/>
      <c r="B47" s="111"/>
      <c r="C47" s="37"/>
      <c r="D47" s="37"/>
      <c r="E47" s="37"/>
      <c r="F47" s="37"/>
      <c r="G47" s="37"/>
      <c r="H47" s="37"/>
      <c r="I47" s="37"/>
      <c r="J47" s="37"/>
    </row>
    <row r="48" spans="1:10" ht="15">
      <c r="A48" s="125"/>
      <c r="B48" s="111"/>
      <c r="C48" s="37"/>
      <c r="D48" s="37"/>
      <c r="E48" s="37"/>
      <c r="F48" s="37"/>
      <c r="G48" s="37"/>
      <c r="H48" s="37"/>
      <c r="I48" s="37"/>
      <c r="J48" s="37"/>
    </row>
    <row r="49" spans="1:7" ht="15">
      <c r="A49" s="124"/>
      <c r="B49" s="111"/>
      <c r="C49" s="37"/>
      <c r="D49" s="37"/>
      <c r="E49" s="37"/>
      <c r="F49" s="37"/>
      <c r="G49" s="37"/>
    </row>
    <row r="50" spans="1:7" ht="15">
      <c r="A50" s="124"/>
      <c r="B50" s="126"/>
      <c r="C50" s="37"/>
      <c r="D50" s="37"/>
      <c r="E50" s="37"/>
      <c r="F50" s="37"/>
      <c r="G50" s="37"/>
    </row>
    <row r="51" spans="1:7" ht="15">
      <c r="A51" s="124"/>
      <c r="B51" s="126"/>
      <c r="C51" s="37"/>
      <c r="D51" s="37"/>
      <c r="E51" s="37"/>
      <c r="F51" s="37"/>
      <c r="G51" s="37"/>
    </row>
    <row r="52" spans="1:7" ht="15">
      <c r="A52" s="124"/>
      <c r="B52" s="126"/>
      <c r="C52" s="37"/>
      <c r="D52" s="37"/>
      <c r="E52" s="37"/>
      <c r="F52" s="37"/>
      <c r="G52" s="127"/>
    </row>
    <row r="53" spans="1:7" ht="15">
      <c r="A53" s="124"/>
      <c r="B53" s="126"/>
      <c r="C53" s="37"/>
      <c r="D53" s="37"/>
      <c r="E53" s="37"/>
      <c r="F53" s="37"/>
      <c r="G53" s="37"/>
    </row>
    <row r="54" spans="1:7" ht="15">
      <c r="A54" s="37"/>
      <c r="B54" s="37"/>
      <c r="C54" s="37"/>
      <c r="D54" s="37"/>
      <c r="E54" s="37"/>
      <c r="F54" s="127"/>
      <c r="G54" s="37"/>
    </row>
    <row r="55" spans="1:7" ht="15">
      <c r="A55" s="37"/>
      <c r="B55" s="37"/>
      <c r="C55" s="37"/>
      <c r="D55" s="37"/>
      <c r="E55" s="37"/>
      <c r="F55" s="37"/>
      <c r="G55" s="37"/>
    </row>
    <row r="56" spans="1:7" ht="15">
      <c r="A56" s="37"/>
      <c r="B56" s="37"/>
      <c r="C56" s="37"/>
      <c r="D56" s="37"/>
      <c r="E56" s="37"/>
      <c r="F56" s="37"/>
      <c r="G56" s="37"/>
    </row>
    <row r="57" spans="1:7" ht="15">
      <c r="A57" s="37"/>
      <c r="B57" s="37"/>
      <c r="C57" s="37"/>
      <c r="D57" s="37"/>
      <c r="E57" s="37"/>
      <c r="F57" s="37"/>
      <c r="G57" s="37"/>
    </row>
    <row r="58" spans="1:7" ht="15">
      <c r="A58" s="37"/>
      <c r="B58" s="37"/>
      <c r="C58" s="37"/>
      <c r="D58" s="37"/>
      <c r="E58" s="37"/>
      <c r="F58" s="37"/>
      <c r="G58" s="37"/>
    </row>
    <row r="59" spans="1:7" ht="15">
      <c r="A59" s="37"/>
      <c r="B59" s="37"/>
      <c r="C59" s="37"/>
      <c r="D59" s="37"/>
      <c r="E59" s="37"/>
      <c r="F59" s="37"/>
      <c r="G59" s="37"/>
    </row>
    <row r="60" spans="1:7" ht="15">
      <c r="A60" s="37"/>
      <c r="B60" s="37"/>
      <c r="C60" s="37"/>
      <c r="D60" s="37"/>
      <c r="E60" s="37"/>
      <c r="F60" s="37"/>
      <c r="G60" s="37"/>
    </row>
    <row r="61" spans="1:7" ht="15">
      <c r="A61" s="37"/>
      <c r="B61" s="37"/>
      <c r="C61" s="37"/>
      <c r="D61" s="37"/>
      <c r="E61" s="37"/>
      <c r="F61" s="37"/>
      <c r="G61" s="37"/>
    </row>
    <row r="62" spans="1:7" ht="15">
      <c r="A62" s="37"/>
      <c r="B62" s="37"/>
      <c r="C62" s="37"/>
      <c r="D62" s="37"/>
      <c r="E62" s="37"/>
      <c r="F62" s="37"/>
      <c r="G62" s="37"/>
    </row>
    <row r="63" spans="1:7" ht="15">
      <c r="A63" s="37"/>
      <c r="B63" s="37"/>
      <c r="C63" s="37"/>
      <c r="D63" s="37"/>
      <c r="E63" s="37"/>
      <c r="F63" s="37"/>
      <c r="G63" s="37"/>
    </row>
    <row r="64" spans="1:7" ht="15">
      <c r="A64" s="37"/>
      <c r="B64" s="37"/>
      <c r="C64" s="37"/>
      <c r="D64" s="37"/>
      <c r="E64" s="37"/>
      <c r="F64" s="37"/>
      <c r="G64" s="37"/>
    </row>
    <row r="65" spans="1:7" ht="15">
      <c r="A65" s="37"/>
      <c r="B65" s="37"/>
      <c r="C65" s="37"/>
      <c r="D65" s="37"/>
      <c r="E65" s="37"/>
      <c r="F65" s="37"/>
      <c r="G65" s="37"/>
    </row>
    <row r="66" spans="1:7" ht="15">
      <c r="A66" s="37"/>
      <c r="B66" s="37"/>
      <c r="C66" s="37"/>
      <c r="D66" s="37"/>
      <c r="E66" s="37"/>
      <c r="F66" s="37"/>
      <c r="G66" s="37"/>
    </row>
    <row r="67" spans="1:7" ht="15">
      <c r="A67" s="37"/>
      <c r="B67" s="37"/>
      <c r="C67" s="37"/>
      <c r="D67" s="37"/>
      <c r="E67" s="37"/>
      <c r="F67" s="37"/>
      <c r="G67" s="37"/>
    </row>
    <row r="68" spans="1:7" ht="15">
      <c r="A68" s="37"/>
      <c r="B68" s="37"/>
      <c r="C68" s="37"/>
      <c r="D68" s="37"/>
      <c r="E68" s="37"/>
      <c r="F68" s="37"/>
      <c r="G68" s="37"/>
    </row>
    <row r="69" spans="1:7" ht="15">
      <c r="A69" s="37"/>
      <c r="B69" s="37"/>
      <c r="C69" s="37"/>
      <c r="D69" s="37"/>
      <c r="E69" s="37"/>
      <c r="F69" s="37"/>
      <c r="G69" s="37"/>
    </row>
    <row r="70" spans="1:7" ht="15">
      <c r="A70" s="37"/>
      <c r="B70" s="37"/>
      <c r="C70" s="37"/>
      <c r="D70" s="37"/>
      <c r="E70" s="37"/>
      <c r="F70" s="37"/>
      <c r="G70" s="37"/>
    </row>
    <row r="71" spans="1:7" ht="15">
      <c r="A71" s="37"/>
      <c r="B71" s="37"/>
      <c r="C71" s="37"/>
      <c r="D71" s="37"/>
      <c r="E71" s="37"/>
      <c r="F71" s="37"/>
      <c r="G71" s="37"/>
    </row>
    <row r="72" spans="1:7" ht="15">
      <c r="A72" s="37"/>
      <c r="B72" s="37"/>
      <c r="C72" s="37"/>
      <c r="D72" s="37"/>
      <c r="E72" s="37"/>
      <c r="F72" s="37"/>
      <c r="G72" s="37"/>
    </row>
    <row r="73" spans="1:7" ht="15">
      <c r="A73" s="37"/>
      <c r="B73" s="37"/>
      <c r="C73" s="37"/>
      <c r="D73" s="37"/>
      <c r="E73" s="37"/>
      <c r="F73" s="37"/>
      <c r="G73" s="37"/>
    </row>
    <row r="74" spans="1:7" ht="15">
      <c r="A74" s="37"/>
      <c r="B74" s="37"/>
      <c r="C74" s="37"/>
      <c r="D74" s="37"/>
      <c r="E74" s="37"/>
      <c r="F74" s="37"/>
      <c r="G74" s="37"/>
    </row>
    <row r="75" spans="1:7" ht="15">
      <c r="A75" s="37"/>
      <c r="B75" s="37"/>
      <c r="C75" s="37"/>
      <c r="D75" s="37"/>
      <c r="E75" s="37"/>
      <c r="F75" s="37"/>
      <c r="G75" s="37"/>
    </row>
    <row r="76" spans="1:7" ht="15">
      <c r="A76" s="37"/>
      <c r="B76" s="37"/>
      <c r="C76" s="37"/>
      <c r="D76" s="37"/>
      <c r="E76" s="37"/>
      <c r="F76" s="37"/>
      <c r="G76" s="37"/>
    </row>
    <row r="77" spans="1:7" ht="15">
      <c r="A77" s="37"/>
      <c r="B77" s="37"/>
      <c r="C77" s="37"/>
      <c r="D77" s="37"/>
      <c r="E77" s="37"/>
      <c r="F77" s="37"/>
      <c r="G77" s="37"/>
    </row>
    <row r="78" spans="1:7" ht="15">
      <c r="A78" s="37"/>
      <c r="B78" s="37"/>
      <c r="C78" s="37"/>
      <c r="D78" s="37"/>
      <c r="E78" s="37"/>
      <c r="F78" s="37"/>
      <c r="G78" s="37"/>
    </row>
    <row r="79" spans="1:7" ht="15">
      <c r="A79" s="37"/>
      <c r="B79" s="37"/>
      <c r="C79" s="37"/>
      <c r="D79" s="37"/>
      <c r="E79" s="37"/>
      <c r="F79" s="37"/>
      <c r="G79" s="37"/>
    </row>
    <row r="80" spans="1:7" ht="15">
      <c r="A80" s="37"/>
      <c r="B80" s="37"/>
      <c r="C80" s="37"/>
      <c r="D80" s="37"/>
      <c r="E80" s="37"/>
      <c r="F80" s="37"/>
      <c r="G80" s="37"/>
    </row>
    <row r="81" spans="1:7" ht="15">
      <c r="A81" s="37"/>
      <c r="B81" s="37"/>
      <c r="C81" s="37"/>
      <c r="D81" s="37"/>
      <c r="E81" s="37"/>
      <c r="F81" s="37"/>
      <c r="G81" s="37"/>
    </row>
  </sheetData>
  <mergeCells count="16">
    <mergeCell ref="H5:I5"/>
    <mergeCell ref="H6:I6"/>
    <mergeCell ref="H7:I7"/>
    <mergeCell ref="J5:K5"/>
    <mergeCell ref="J6:K6"/>
    <mergeCell ref="J7:K7"/>
    <mergeCell ref="A1:J2"/>
    <mergeCell ref="B7:C7"/>
    <mergeCell ref="D7:E7"/>
    <mergeCell ref="F7:G7"/>
    <mergeCell ref="B5:C5"/>
    <mergeCell ref="D5:E5"/>
    <mergeCell ref="F5:G5"/>
    <mergeCell ref="B6:C6"/>
    <mergeCell ref="D6:E6"/>
    <mergeCell ref="F6:G6"/>
  </mergeCells>
  <printOptions/>
  <pageMargins left="0.75" right="0.75" top="1" bottom="1" header="0.4921259845" footer="0.4921259845"/>
  <pageSetup horizontalDpi="300" verticalDpi="300" orientation="landscape" paperSize="9" scale="96" r:id="rId2"/>
  <rowBreaks count="2" manualBreakCount="2">
    <brk id="23" max="255" man="1"/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A1">
      <selection activeCell="C18" sqref="C18"/>
    </sheetView>
  </sheetViews>
  <sheetFormatPr defaultColWidth="11.5546875" defaultRowHeight="15"/>
  <cols>
    <col min="4" max="4" width="10.5546875" style="0" customWidth="1"/>
    <col min="6" max="6" width="11.21484375" style="0" customWidth="1"/>
    <col min="7" max="7" width="9.21484375" style="0" customWidth="1"/>
    <col min="9" max="9" width="12.5546875" style="0" customWidth="1"/>
  </cols>
  <sheetData>
    <row r="1" spans="1:2" ht="25.5">
      <c r="A1" s="46" t="s">
        <v>23</v>
      </c>
      <c r="B1" s="7">
        <v>0.06</v>
      </c>
    </row>
    <row r="3" spans="1:5" ht="25.5">
      <c r="A3" s="46" t="s">
        <v>24</v>
      </c>
      <c r="B3" s="46" t="s">
        <v>25</v>
      </c>
      <c r="C3" s="46" t="s">
        <v>26</v>
      </c>
      <c r="D3" s="46" t="s">
        <v>27</v>
      </c>
      <c r="E3" s="46" t="s">
        <v>28</v>
      </c>
    </row>
    <row r="4" spans="1:5" ht="15">
      <c r="A4" s="7">
        <v>1</v>
      </c>
      <c r="B4" s="48">
        <v>200000</v>
      </c>
      <c r="C4" s="49"/>
      <c r="D4" s="49"/>
      <c r="E4" s="7"/>
    </row>
    <row r="5" spans="1:5" ht="15">
      <c r="A5" s="7">
        <v>2</v>
      </c>
      <c r="B5" s="48"/>
      <c r="C5" s="49"/>
      <c r="D5" s="49"/>
      <c r="E5" s="50"/>
    </row>
    <row r="6" spans="1:5" ht="15">
      <c r="A6" s="7">
        <v>3</v>
      </c>
      <c r="B6" s="48"/>
      <c r="C6" s="49"/>
      <c r="D6" s="49"/>
      <c r="E6" s="50"/>
    </row>
    <row r="7" spans="1:5" ht="15">
      <c r="A7" s="7">
        <v>4</v>
      </c>
      <c r="B7" s="48"/>
      <c r="C7" s="49"/>
      <c r="D7" s="49"/>
      <c r="E7" s="50"/>
    </row>
    <row r="8" spans="1:5" ht="15.75" thickBot="1">
      <c r="A8" s="51">
        <v>5</v>
      </c>
      <c r="B8" s="52"/>
      <c r="C8" s="53"/>
      <c r="D8" s="53"/>
      <c r="E8" s="54"/>
    </row>
    <row r="9" spans="1:5" ht="15">
      <c r="A9" s="37"/>
      <c r="B9" s="44"/>
      <c r="C9" s="45"/>
      <c r="D9" s="45"/>
      <c r="E9" s="40"/>
    </row>
    <row r="10" spans="1:9" ht="15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5">
      <c r="A11" s="42"/>
      <c r="B11" s="42"/>
      <c r="C11" s="42"/>
      <c r="D11" s="42"/>
      <c r="E11" s="37"/>
      <c r="F11" s="37"/>
      <c r="G11" s="37"/>
      <c r="H11" s="37"/>
      <c r="I11" s="37"/>
    </row>
    <row r="12" spans="1:9" ht="15">
      <c r="A12" s="42"/>
      <c r="B12" s="42"/>
      <c r="C12" s="42"/>
      <c r="D12" s="42"/>
      <c r="E12" s="37"/>
      <c r="F12" s="37"/>
      <c r="G12" s="37"/>
      <c r="H12" s="37"/>
      <c r="I12" s="37"/>
    </row>
    <row r="13" spans="1:9" ht="15">
      <c r="A13" s="42"/>
      <c r="B13" s="42"/>
      <c r="C13" s="42"/>
      <c r="D13" s="42"/>
      <c r="E13" s="37"/>
      <c r="F13" s="37"/>
      <c r="G13" s="37"/>
      <c r="H13" s="37"/>
      <c r="I13" s="37"/>
    </row>
    <row r="14" spans="1:10" ht="15">
      <c r="A14" s="47"/>
      <c r="B14" s="47"/>
      <c r="C14" s="47"/>
      <c r="D14" s="47"/>
      <c r="E14" s="47"/>
      <c r="F14" s="47"/>
      <c r="G14" s="47"/>
      <c r="H14" s="47"/>
      <c r="I14" s="47"/>
      <c r="J14" s="43"/>
    </row>
    <row r="15" spans="1:10" ht="15">
      <c r="A15" s="47"/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15">
      <c r="A16" s="37"/>
      <c r="B16" s="97"/>
      <c r="C16" s="97"/>
      <c r="D16" s="97"/>
      <c r="E16" s="97"/>
      <c r="F16" s="97"/>
      <c r="G16" s="97"/>
      <c r="H16" s="40"/>
      <c r="I16" s="40"/>
      <c r="J16" s="40"/>
    </row>
    <row r="17" spans="1:10" ht="15">
      <c r="A17" s="37"/>
      <c r="B17" s="98"/>
      <c r="C17" s="98"/>
      <c r="D17" s="98"/>
      <c r="E17" s="98"/>
      <c r="F17" s="98"/>
      <c r="G17" s="98"/>
      <c r="H17" s="37"/>
      <c r="I17" s="37"/>
      <c r="J17" s="37"/>
    </row>
    <row r="18" spans="1:10" ht="15">
      <c r="A18" s="37"/>
      <c r="B18" s="98"/>
      <c r="C18" s="98"/>
      <c r="D18" s="98"/>
      <c r="E18" s="98"/>
      <c r="F18" s="98"/>
      <c r="G18" s="98"/>
      <c r="H18" s="45"/>
      <c r="I18" s="45"/>
      <c r="J18" s="45"/>
    </row>
    <row r="19" spans="1:10" ht="15">
      <c r="A19" s="37"/>
      <c r="B19" s="98"/>
      <c r="C19" s="98"/>
      <c r="D19" s="98"/>
      <c r="E19" s="98"/>
      <c r="F19" s="98"/>
      <c r="G19" s="98"/>
      <c r="H19" s="40"/>
      <c r="I19" s="40"/>
      <c r="J19" s="40"/>
    </row>
    <row r="20" spans="1:10" ht="15">
      <c r="A20" s="37"/>
      <c r="B20" s="98"/>
      <c r="C20" s="98"/>
      <c r="D20" s="98"/>
      <c r="E20" s="98"/>
      <c r="F20" s="98"/>
      <c r="G20" s="98"/>
      <c r="H20" s="40"/>
      <c r="I20" s="40"/>
      <c r="J20" s="40"/>
    </row>
    <row r="21" spans="1:10" ht="1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9" ht="15">
      <c r="A22" s="99"/>
      <c r="B22" s="60"/>
      <c r="C22" s="37"/>
      <c r="D22" s="37"/>
      <c r="E22" s="37"/>
      <c r="F22" s="37"/>
      <c r="G22" s="37"/>
      <c r="H22" s="37"/>
      <c r="I22" s="37"/>
    </row>
    <row r="23" spans="1:9" ht="15">
      <c r="A23" s="37"/>
      <c r="B23" s="37"/>
      <c r="C23" s="37"/>
      <c r="D23" s="37"/>
      <c r="E23" s="37"/>
      <c r="F23" s="37"/>
      <c r="G23" s="37"/>
      <c r="H23" s="37"/>
      <c r="I23" s="37"/>
    </row>
    <row r="24" spans="1:9" ht="15">
      <c r="A24" s="37"/>
      <c r="B24" s="37"/>
      <c r="C24" s="37"/>
      <c r="D24" s="37"/>
      <c r="E24" s="37"/>
      <c r="F24" s="37"/>
      <c r="G24" s="37"/>
      <c r="H24" s="37"/>
      <c r="I24" s="37"/>
    </row>
    <row r="25" spans="1:9" ht="15">
      <c r="A25" s="42"/>
      <c r="B25" s="42"/>
      <c r="C25" s="37"/>
      <c r="D25" s="37"/>
      <c r="E25" s="37"/>
      <c r="F25" s="37"/>
      <c r="G25" s="37"/>
      <c r="H25" s="37"/>
      <c r="I25" s="37"/>
    </row>
    <row r="26" spans="1:11" ht="15.75">
      <c r="A26" s="99"/>
      <c r="B26" s="100"/>
      <c r="C26" s="100"/>
      <c r="D26" s="100"/>
      <c r="E26" s="100"/>
      <c r="F26" s="100"/>
      <c r="G26" s="55"/>
      <c r="H26" s="138"/>
      <c r="I26" s="138"/>
      <c r="J26" s="138"/>
      <c r="K26" s="138"/>
    </row>
    <row r="27" spans="1:11" ht="15">
      <c r="A27" s="101"/>
      <c r="B27" s="102"/>
      <c r="C27" s="102"/>
      <c r="D27" s="102"/>
      <c r="E27" s="102"/>
      <c r="F27" s="102"/>
      <c r="G27" s="56"/>
      <c r="H27" s="139"/>
      <c r="I27" s="139"/>
      <c r="J27" s="139"/>
      <c r="K27" s="139"/>
    </row>
    <row r="28" spans="1:11" ht="15">
      <c r="A28" s="103"/>
      <c r="B28" s="57"/>
      <c r="C28" s="70"/>
      <c r="D28" s="70"/>
      <c r="E28" s="70"/>
      <c r="F28" s="104"/>
      <c r="G28" s="56"/>
      <c r="H28" s="139"/>
      <c r="I28" s="139"/>
      <c r="J28" s="139"/>
      <c r="K28" s="139"/>
    </row>
    <row r="29" spans="1:11" ht="15">
      <c r="A29" s="105"/>
      <c r="B29" s="64"/>
      <c r="C29" s="64"/>
      <c r="D29" s="64"/>
      <c r="E29" s="64"/>
      <c r="F29" s="64"/>
      <c r="G29" s="65"/>
      <c r="H29" s="59"/>
      <c r="I29" s="58"/>
      <c r="J29" s="59"/>
      <c r="K29" s="58"/>
    </row>
    <row r="30" spans="1:11" ht="15">
      <c r="A30" s="105"/>
      <c r="B30" s="66"/>
      <c r="C30" s="66"/>
      <c r="D30" s="66"/>
      <c r="E30" s="66"/>
      <c r="F30" s="66"/>
      <c r="G30" s="67"/>
      <c r="H30" s="59"/>
      <c r="I30" s="60"/>
      <c r="J30" s="59"/>
      <c r="K30" s="60"/>
    </row>
    <row r="31" spans="1:11" ht="15">
      <c r="A31" s="63"/>
      <c r="B31" s="68"/>
      <c r="C31" s="68"/>
      <c r="D31" s="68"/>
      <c r="E31" s="68"/>
      <c r="F31" s="68"/>
      <c r="G31" s="69"/>
      <c r="H31" s="61"/>
      <c r="I31" s="62"/>
      <c r="J31" s="61"/>
      <c r="K31" s="62"/>
    </row>
    <row r="32" spans="1:11" ht="15">
      <c r="A32" s="105"/>
      <c r="B32" s="66"/>
      <c r="C32" s="66"/>
      <c r="D32" s="66"/>
      <c r="E32" s="66"/>
      <c r="F32" s="66"/>
      <c r="G32" s="67"/>
      <c r="H32" s="59"/>
      <c r="I32" s="60"/>
      <c r="J32" s="59"/>
      <c r="K32" s="60"/>
    </row>
    <row r="33" spans="1:11" ht="15">
      <c r="A33" s="105"/>
      <c r="B33" s="66"/>
      <c r="C33" s="66"/>
      <c r="D33" s="66"/>
      <c r="E33" s="66"/>
      <c r="F33" s="66"/>
      <c r="G33" s="67"/>
      <c r="H33" s="59"/>
      <c r="I33" s="60"/>
      <c r="J33" s="59"/>
      <c r="K33" s="60"/>
    </row>
    <row r="34" spans="1:11" ht="15">
      <c r="A34" s="63"/>
      <c r="B34" s="68"/>
      <c r="C34" s="69"/>
      <c r="D34" s="68"/>
      <c r="E34" s="69"/>
      <c r="F34" s="68"/>
      <c r="G34" s="69"/>
      <c r="H34" s="61"/>
      <c r="I34" s="62"/>
      <c r="J34" s="61"/>
      <c r="K34" s="62"/>
    </row>
    <row r="35" spans="1:9" ht="15">
      <c r="A35" s="37"/>
      <c r="B35" s="37"/>
      <c r="C35" s="37"/>
      <c r="D35" s="37"/>
      <c r="E35" s="37"/>
      <c r="F35" s="37"/>
      <c r="G35" s="37"/>
      <c r="H35" s="37"/>
      <c r="I35" s="37"/>
    </row>
    <row r="36" spans="1:9" ht="15">
      <c r="A36" s="106"/>
      <c r="B36" s="106"/>
      <c r="C36" s="106"/>
      <c r="D36" s="106"/>
      <c r="E36" s="106"/>
      <c r="F36" s="106"/>
      <c r="G36" s="37"/>
      <c r="H36" s="37"/>
      <c r="I36" s="37"/>
    </row>
    <row r="37" spans="1:9" ht="15">
      <c r="A37" s="37"/>
      <c r="B37" s="37"/>
      <c r="C37" s="37"/>
      <c r="D37" s="37"/>
      <c r="E37" s="37"/>
      <c r="F37" s="37"/>
      <c r="G37" s="37"/>
      <c r="H37" s="37"/>
      <c r="I37" s="37"/>
    </row>
    <row r="38" spans="1:17" ht="15">
      <c r="A38" s="107"/>
      <c r="B38" s="38"/>
      <c r="C38" s="38"/>
      <c r="D38" s="38"/>
      <c r="E38" s="38"/>
      <c r="F38" s="38"/>
      <c r="G38" s="38"/>
      <c r="H38" s="38"/>
      <c r="I38" s="38"/>
      <c r="J38" s="38"/>
      <c r="K38" s="37"/>
      <c r="L38" s="37"/>
      <c r="M38" s="37"/>
      <c r="N38" s="37"/>
      <c r="O38" s="37"/>
      <c r="P38" s="37"/>
      <c r="Q38" s="37"/>
    </row>
    <row r="39" spans="1:17" ht="15.75">
      <c r="A39" s="108"/>
      <c r="B39" s="109"/>
      <c r="C39" s="109"/>
      <c r="D39" s="109"/>
      <c r="E39" s="109"/>
      <c r="F39" s="109"/>
      <c r="G39" s="109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ht="15">
      <c r="A40" s="110"/>
      <c r="B40" s="111"/>
      <c r="C40" s="111"/>
      <c r="D40" s="111"/>
      <c r="E40" s="111"/>
      <c r="F40" s="111"/>
      <c r="G40" s="111"/>
      <c r="H40" s="40"/>
      <c r="I40" s="40"/>
      <c r="J40" s="40"/>
      <c r="K40" s="37"/>
      <c r="L40" s="37"/>
      <c r="M40" s="37"/>
      <c r="N40" s="37"/>
      <c r="O40" s="37"/>
      <c r="P40" s="37"/>
      <c r="Q40" s="37"/>
    </row>
    <row r="41" spans="1:17" ht="15">
      <c r="A41" s="110"/>
      <c r="B41" s="111"/>
      <c r="C41" s="111"/>
      <c r="D41" s="111"/>
      <c r="E41" s="111"/>
      <c r="F41" s="111"/>
      <c r="G41" s="111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15">
      <c r="A42" s="110"/>
      <c r="B42" s="111"/>
      <c r="C42" s="111"/>
      <c r="D42" s="111"/>
      <c r="E42" s="111"/>
      <c r="F42" s="111"/>
      <c r="G42" s="111"/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15.75">
      <c r="A43" s="108"/>
      <c r="B43" s="111"/>
      <c r="C43" s="111"/>
      <c r="D43" s="111"/>
      <c r="E43" s="111"/>
      <c r="F43" s="111"/>
      <c r="G43" s="111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15">
      <c r="A44" s="72"/>
      <c r="B44" s="111"/>
      <c r="C44" s="111"/>
      <c r="D44" s="111"/>
      <c r="E44" s="111"/>
      <c r="F44" s="111"/>
      <c r="G44" s="111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15">
      <c r="A45" s="112"/>
      <c r="B45" s="111"/>
      <c r="C45" s="111"/>
      <c r="D45" s="111"/>
      <c r="E45" s="111"/>
      <c r="F45" s="111"/>
      <c r="G45" s="111"/>
      <c r="H45" s="45"/>
      <c r="I45" s="45"/>
      <c r="J45" s="45"/>
      <c r="K45" s="37"/>
      <c r="L45" s="37"/>
      <c r="M45" s="37"/>
      <c r="N45" s="37"/>
      <c r="O45" s="37"/>
      <c r="P45" s="37"/>
      <c r="Q45" s="37"/>
    </row>
    <row r="46" spans="1:17" ht="15">
      <c r="A46" s="35"/>
      <c r="B46" s="113"/>
      <c r="C46" s="113"/>
      <c r="D46" s="113"/>
      <c r="E46" s="113"/>
      <c r="F46" s="113"/>
      <c r="G46" s="113"/>
      <c r="H46" s="71"/>
      <c r="I46" s="71"/>
      <c r="J46" s="71"/>
      <c r="K46" s="37"/>
      <c r="L46" s="37"/>
      <c r="M46" s="37"/>
      <c r="N46" s="37"/>
      <c r="O46" s="37"/>
      <c r="P46" s="37"/>
      <c r="Q46" s="37"/>
    </row>
    <row r="47" spans="1:17" ht="15">
      <c r="A47" s="35"/>
      <c r="B47" s="111"/>
      <c r="C47" s="111"/>
      <c r="D47" s="111"/>
      <c r="E47" s="111"/>
      <c r="F47" s="111"/>
      <c r="G47" s="111"/>
      <c r="H47" s="40"/>
      <c r="I47" s="40"/>
      <c r="J47" s="40"/>
      <c r="K47" s="37"/>
      <c r="L47" s="37"/>
      <c r="M47" s="37"/>
      <c r="N47" s="37"/>
      <c r="O47" s="37"/>
      <c r="P47" s="37"/>
      <c r="Q47" s="37"/>
    </row>
    <row r="48" spans="1:17" ht="15">
      <c r="A48" s="35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15">
      <c r="A49" s="114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1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15">
      <c r="A51" s="35"/>
      <c r="B51" s="115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15">
      <c r="A52" s="35"/>
      <c r="B52" s="35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1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1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1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1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1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15">
      <c r="A58" s="37"/>
      <c r="B58" s="37"/>
      <c r="C58" s="39"/>
      <c r="D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15">
      <c r="A59" s="37"/>
      <c r="B59" s="37"/>
      <c r="C59" s="39"/>
      <c r="D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15">
      <c r="A60" s="37"/>
      <c r="B60" s="37"/>
      <c r="C60" s="39"/>
      <c r="D60" s="37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5">
      <c r="A61" s="37"/>
      <c r="B61" s="37"/>
      <c r="C61" s="37"/>
      <c r="D61" s="37"/>
      <c r="H61" s="37"/>
      <c r="I61" s="37"/>
      <c r="J61" s="37"/>
      <c r="K61" s="37"/>
      <c r="L61" s="37"/>
      <c r="M61" s="37"/>
      <c r="N61" s="37"/>
      <c r="O61" s="37"/>
      <c r="P61" s="37"/>
      <c r="Q61" s="37"/>
    </row>
    <row r="62" spans="8:17" ht="15">
      <c r="H62" s="37"/>
      <c r="I62" s="37"/>
      <c r="J62" s="37"/>
      <c r="K62" s="37"/>
      <c r="L62" s="37"/>
      <c r="M62" s="37"/>
      <c r="N62" s="37"/>
      <c r="O62" s="37"/>
      <c r="P62" s="37"/>
      <c r="Q62" s="37"/>
    </row>
    <row r="63" spans="8:17" ht="15">
      <c r="H63" s="37"/>
      <c r="I63" s="37"/>
      <c r="J63" s="37"/>
      <c r="K63" s="37"/>
      <c r="L63" s="37"/>
      <c r="M63" s="37"/>
      <c r="N63" s="37"/>
      <c r="O63" s="37"/>
      <c r="P63" s="37"/>
      <c r="Q63" s="37"/>
    </row>
    <row r="64" spans="8:17" ht="15"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8:17" ht="15"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8:17" ht="15"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8:17" ht="15"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8:17" ht="15"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8:17" ht="15">
      <c r="H69" s="37"/>
      <c r="I69" s="37"/>
      <c r="J69" s="37"/>
      <c r="K69" s="37"/>
      <c r="L69" s="37"/>
      <c r="M69" s="37"/>
      <c r="N69" s="37"/>
      <c r="O69" s="37"/>
      <c r="P69" s="37"/>
      <c r="Q69" s="37"/>
    </row>
  </sheetData>
  <mergeCells count="6">
    <mergeCell ref="J26:K26"/>
    <mergeCell ref="H26:I26"/>
    <mergeCell ref="J28:K28"/>
    <mergeCell ref="J27:K27"/>
    <mergeCell ref="H27:I27"/>
    <mergeCell ref="H28:I28"/>
  </mergeCells>
  <printOptions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scale="80" r:id="rId2"/>
  <headerFooter alignWithMargins="0">
    <oddHeader>&amp;Ccorrigé
La Gourmandine II
Mode de Financement 
EMPRUNT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8">
      <selection activeCell="C18" sqref="C18"/>
    </sheetView>
  </sheetViews>
  <sheetFormatPr defaultColWidth="11.5546875" defaultRowHeight="15"/>
  <cols>
    <col min="1" max="1" width="15.3359375" style="0" customWidth="1"/>
    <col min="2" max="2" width="8.6640625" style="0" customWidth="1"/>
    <col min="3" max="3" width="10.99609375" style="0" customWidth="1"/>
    <col min="5" max="5" width="10.21484375" style="0" customWidth="1"/>
    <col min="6" max="6" width="9.3359375" style="0" customWidth="1"/>
    <col min="7" max="7" width="9.99609375" style="0" customWidth="1"/>
  </cols>
  <sheetData>
    <row r="1" spans="1:7" ht="15">
      <c r="A1" s="129" t="s">
        <v>46</v>
      </c>
      <c r="B1" s="129"/>
      <c r="C1" s="129"/>
      <c r="D1" s="129"/>
      <c r="E1" s="129"/>
      <c r="F1" s="129"/>
      <c r="G1" s="129"/>
    </row>
    <row r="2" spans="1:7" ht="15">
      <c r="A2" s="129"/>
      <c r="B2" s="129"/>
      <c r="C2" s="129"/>
      <c r="D2" s="129"/>
      <c r="E2" s="129"/>
      <c r="F2" s="129"/>
      <c r="G2" s="129"/>
    </row>
    <row r="3" spans="1:7" ht="15">
      <c r="A3" s="129"/>
      <c r="B3" s="129"/>
      <c r="C3" s="129"/>
      <c r="D3" s="129"/>
      <c r="E3" s="129"/>
      <c r="F3" s="129"/>
      <c r="G3" s="129"/>
    </row>
    <row r="4" spans="1:7" ht="15">
      <c r="A4" s="129"/>
      <c r="B4" s="129"/>
      <c r="C4" s="129"/>
      <c r="D4" s="129"/>
      <c r="E4" s="129"/>
      <c r="F4" s="129"/>
      <c r="G4" s="129"/>
    </row>
    <row r="6" spans="1:7" ht="15">
      <c r="A6" s="82" t="s">
        <v>29</v>
      </c>
      <c r="B6" s="82"/>
      <c r="C6" s="73"/>
      <c r="D6" s="73"/>
      <c r="E6" s="73"/>
      <c r="F6" s="73"/>
      <c r="G6" s="73"/>
    </row>
    <row r="7" spans="1:7" ht="15.75" thickBot="1">
      <c r="A7" s="73"/>
      <c r="B7" s="73"/>
      <c r="C7" s="73"/>
      <c r="D7" s="73"/>
      <c r="E7" s="73"/>
      <c r="F7" s="73"/>
      <c r="G7" s="73"/>
    </row>
    <row r="8" spans="1:7" ht="15">
      <c r="A8" s="75" t="s">
        <v>41</v>
      </c>
      <c r="B8" s="76">
        <v>0</v>
      </c>
      <c r="C8" s="76">
        <v>1</v>
      </c>
      <c r="D8" s="76">
        <v>2</v>
      </c>
      <c r="E8" s="76">
        <v>3</v>
      </c>
      <c r="F8" s="76">
        <v>4</v>
      </c>
      <c r="G8" s="76">
        <v>5</v>
      </c>
    </row>
    <row r="9" spans="1:7" ht="15">
      <c r="A9" s="77" t="s">
        <v>30</v>
      </c>
      <c r="B9" s="74"/>
      <c r="C9" s="74"/>
      <c r="D9" s="74"/>
      <c r="E9" s="74"/>
      <c r="F9" s="74"/>
      <c r="G9" s="74"/>
    </row>
    <row r="10" spans="1:7" ht="25.5">
      <c r="A10" s="78" t="s">
        <v>31</v>
      </c>
      <c r="B10" s="85"/>
      <c r="C10" s="85"/>
      <c r="D10" s="85"/>
      <c r="E10" s="85"/>
      <c r="F10" s="85"/>
      <c r="G10" s="85"/>
    </row>
    <row r="11" spans="1:7" ht="38.25">
      <c r="A11" s="78" t="s">
        <v>45</v>
      </c>
      <c r="B11" s="85">
        <v>300000</v>
      </c>
      <c r="C11" s="85"/>
      <c r="D11" s="85"/>
      <c r="E11" s="85"/>
      <c r="F11" s="85"/>
      <c r="G11" s="85"/>
    </row>
    <row r="12" spans="1:7" ht="25.5">
      <c r="A12" s="78" t="s">
        <v>32</v>
      </c>
      <c r="B12" s="85"/>
      <c r="C12" s="85"/>
      <c r="D12" s="85"/>
      <c r="E12" s="85"/>
      <c r="F12" s="85"/>
      <c r="G12" s="85"/>
    </row>
    <row r="13" spans="1:7" ht="26.25" thickBot="1">
      <c r="A13" s="79" t="s">
        <v>33</v>
      </c>
      <c r="B13" s="86">
        <f aca="true" t="shared" si="0" ref="B13:G13">SUM(B10:B12)</f>
        <v>300000</v>
      </c>
      <c r="C13" s="86">
        <f t="shared" si="0"/>
        <v>0</v>
      </c>
      <c r="D13" s="86">
        <f t="shared" si="0"/>
        <v>0</v>
      </c>
      <c r="E13" s="86">
        <f t="shared" si="0"/>
        <v>0</v>
      </c>
      <c r="F13" s="86">
        <f t="shared" si="0"/>
        <v>0</v>
      </c>
      <c r="G13" s="86">
        <f t="shared" si="0"/>
        <v>0</v>
      </c>
    </row>
    <row r="14" spans="1:7" ht="15">
      <c r="A14" s="80"/>
      <c r="B14" s="81"/>
      <c r="C14" s="81"/>
      <c r="D14" s="81"/>
      <c r="E14" s="81"/>
      <c r="F14" s="81"/>
      <c r="G14" s="81"/>
    </row>
    <row r="15" spans="1:7" ht="15">
      <c r="A15" s="77" t="s">
        <v>34</v>
      </c>
      <c r="B15" s="74"/>
      <c r="C15" s="74"/>
      <c r="D15" s="74"/>
      <c r="E15" s="74"/>
      <c r="F15" s="74"/>
      <c r="G15" s="74"/>
    </row>
    <row r="16" spans="1:7" ht="15">
      <c r="A16" s="89" t="s">
        <v>35</v>
      </c>
      <c r="B16" s="83"/>
      <c r="C16" s="83"/>
      <c r="D16" s="83"/>
      <c r="E16" s="83"/>
      <c r="F16" s="83"/>
      <c r="G16" s="83"/>
    </row>
    <row r="17" spans="1:7" ht="15">
      <c r="A17" s="89" t="s">
        <v>42</v>
      </c>
      <c r="B17" s="84">
        <f>B11-B18</f>
        <v>100000</v>
      </c>
      <c r="C17" s="83"/>
      <c r="D17" s="83"/>
      <c r="E17" s="83"/>
      <c r="F17" s="83"/>
      <c r="G17" s="83"/>
    </row>
    <row r="18" spans="1:7" ht="25.5">
      <c r="A18" s="89" t="s">
        <v>36</v>
      </c>
      <c r="B18" s="83">
        <f>emprunt!$B$4</f>
        <v>200000</v>
      </c>
      <c r="C18" s="83"/>
      <c r="D18" s="83"/>
      <c r="E18" s="83"/>
      <c r="F18" s="83"/>
      <c r="G18" s="83"/>
    </row>
    <row r="19" spans="1:7" ht="26.25" thickBot="1">
      <c r="A19" s="90" t="s">
        <v>37</v>
      </c>
      <c r="B19" s="88">
        <f aca="true" t="shared" si="1" ref="B19:G19">SUM(B16:B18)</f>
        <v>300000</v>
      </c>
      <c r="C19" s="88">
        <f t="shared" si="1"/>
        <v>0</v>
      </c>
      <c r="D19" s="88">
        <f t="shared" si="1"/>
        <v>0</v>
      </c>
      <c r="E19" s="88">
        <f t="shared" si="1"/>
        <v>0</v>
      </c>
      <c r="F19" s="88">
        <f t="shared" si="1"/>
        <v>0</v>
      </c>
      <c r="G19" s="88">
        <f t="shared" si="1"/>
        <v>0</v>
      </c>
    </row>
    <row r="20" spans="1:7" ht="15.75" thickBot="1">
      <c r="A20" s="91"/>
      <c r="B20" s="92"/>
      <c r="C20" s="92"/>
      <c r="D20" s="92"/>
      <c r="E20" s="92"/>
      <c r="F20" s="92"/>
      <c r="G20" s="92"/>
    </row>
    <row r="21" spans="1:7" ht="25.5">
      <c r="A21" s="93" t="s">
        <v>38</v>
      </c>
      <c r="B21" s="87">
        <f aca="true" t="shared" si="2" ref="B21:G21">B19-B13</f>
        <v>0</v>
      </c>
      <c r="C21" s="87">
        <f t="shared" si="2"/>
        <v>0</v>
      </c>
      <c r="D21" s="87">
        <f t="shared" si="2"/>
        <v>0</v>
      </c>
      <c r="E21" s="87">
        <f t="shared" si="2"/>
        <v>0</v>
      </c>
      <c r="F21" s="87">
        <f t="shared" si="2"/>
        <v>0</v>
      </c>
      <c r="G21" s="87">
        <f t="shared" si="2"/>
        <v>0</v>
      </c>
    </row>
    <row r="22" spans="1:7" ht="26.25" thickBot="1">
      <c r="A22" s="89" t="s">
        <v>39</v>
      </c>
      <c r="B22" s="83">
        <v>0</v>
      </c>
      <c r="C22" s="83">
        <f>B23</f>
        <v>0</v>
      </c>
      <c r="D22" s="83">
        <f>C23</f>
        <v>0</v>
      </c>
      <c r="E22" s="83">
        <f>D23</f>
        <v>0</v>
      </c>
      <c r="F22" s="83">
        <f>E23</f>
        <v>0</v>
      </c>
      <c r="G22" s="83">
        <f>F23</f>
        <v>0</v>
      </c>
    </row>
    <row r="23" spans="1:7" ht="26.25" thickBot="1">
      <c r="A23" s="94" t="s">
        <v>40</v>
      </c>
      <c r="B23" s="95">
        <v>0</v>
      </c>
      <c r="C23" s="95">
        <f>C21+C22</f>
        <v>0</v>
      </c>
      <c r="D23" s="95">
        <f>D21+D22</f>
        <v>0</v>
      </c>
      <c r="E23" s="95">
        <f>E21+E22</f>
        <v>0</v>
      </c>
      <c r="F23" s="95">
        <f>F21+F22</f>
        <v>0</v>
      </c>
      <c r="G23" s="96">
        <f>G21+G22</f>
        <v>0</v>
      </c>
    </row>
  </sheetData>
  <mergeCells count="1">
    <mergeCell ref="A1:G4"/>
  </mergeCells>
  <printOptions/>
  <pageMargins left="0.75" right="0.75" top="1" bottom="1" header="0.4921259845" footer="0.4921259845"/>
  <pageSetup fitToHeight="1" fitToWidth="1" horizontalDpi="300" verticalDpi="300" orientation="portrait" paperSize="9" scale="94" r:id="rId1"/>
  <headerFooter alignWithMargins="0">
    <oddHeader>&amp;CCorrigé 
La Gourmandine II
Plan de financement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Jean-Jacques BENAIEM</dc:creator>
  <cp:keywords/>
  <dc:description/>
  <cp:lastModifiedBy>JJB</cp:lastModifiedBy>
  <cp:lastPrinted>2002-05-09T13:06:14Z</cp:lastPrinted>
  <dcterms:created xsi:type="dcterms:W3CDTF">2002-04-21T14:44:05Z</dcterms:created>
  <dcterms:modified xsi:type="dcterms:W3CDTF">2010-02-25T10:22:02Z</dcterms:modified>
  <cp:category/>
  <cp:version/>
  <cp:contentType/>
  <cp:contentStatus/>
</cp:coreProperties>
</file>